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FEAE767D-4492-4EC8-9DC6-9EB7E4AF2A10}" xr6:coauthVersionLast="36" xr6:coauthVersionMax="47" xr10:uidLastSave="{00000000-0000-0000-0000-000000000000}"/>
  <bookViews>
    <workbookView xWindow="-90" yWindow="-90" windowWidth="19380" windowHeight="10260" xr2:uid="{985646A1-FDAD-4C23-9A6C-C70570649E9F}"/>
  </bookViews>
  <sheets>
    <sheet name="EFZ" sheetId="1" r:id="rId1"/>
    <sheet name="BM" sheetId="3" r:id="rId2"/>
  </sheets>
  <definedNames>
    <definedName name="_xlnm.Print_Area" localSheetId="1">BM!$A$1:$AB$35</definedName>
    <definedName name="_xlnm.Print_Area" localSheetId="0">EFZ!$A$1:$X$39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3" l="1"/>
  <c r="L20" i="3"/>
  <c r="L14" i="3"/>
  <c r="L24" i="3"/>
  <c r="L8" i="3"/>
  <c r="P8" i="3"/>
  <c r="T8" i="3"/>
  <c r="P24" i="3"/>
  <c r="L22" i="3"/>
  <c r="P22" i="3"/>
  <c r="P20" i="3"/>
  <c r="L18" i="3"/>
  <c r="P18" i="3"/>
  <c r="L16" i="3"/>
  <c r="P16" i="3"/>
  <c r="P14" i="3"/>
  <c r="L12" i="3"/>
  <c r="P12" i="3"/>
  <c r="L10" i="3"/>
  <c r="P10" i="3"/>
  <c r="L27" i="1"/>
  <c r="N27" i="1"/>
  <c r="N10" i="1"/>
  <c r="P6" i="1"/>
  <c r="L36" i="1"/>
</calcChain>
</file>

<file path=xl/sharedStrings.xml><?xml version="1.0" encoding="utf-8"?>
<sst xmlns="http://schemas.openxmlformats.org/spreadsheetml/2006/main" count="78" uniqueCount="66">
  <si>
    <t>Handlungskompetenzbereiche</t>
  </si>
  <si>
    <t>Qualifikations-
bereiche</t>
  </si>
  <si>
    <t>1. Sem.</t>
  </si>
  <si>
    <t>2. Sem.</t>
  </si>
  <si>
    <t>3. Sem.</t>
  </si>
  <si>
    <t>4. Sem.</t>
  </si>
  <si>
    <t>2 Kompetenznachweise</t>
  </si>
  <si>
    <t>Semester / Lehrjahre</t>
  </si>
  <si>
    <t>Positions-
note</t>
  </si>
  <si>
    <t>Bereichs-
note</t>
  </si>
  <si>
    <t>Fallnote</t>
  </si>
  <si>
    <t>Gesamt-
note QV</t>
  </si>
  <si>
    <t>Praktische Arbeit
 (30%, 0.5, 50 Minuten)</t>
  </si>
  <si>
    <t>HKB A-E (ohne WPB, Optionen)</t>
  </si>
  <si>
    <t>branchenspezifische Fallarbeit / zentral erstellte Prüfung / mündlich (schriftlich) / Gewichtung und Methoden je nach Branche</t>
  </si>
  <si>
    <t>75 Min. / Fallarbeit / Openbook möglich</t>
  </si>
  <si>
    <t>75 Min. / Fallarbeit / Openbook möglich / inkl. Deutsch</t>
  </si>
  <si>
    <t>5 Handlungssimulationen (1x davon Englisch) / Openbook möglich</t>
  </si>
  <si>
    <t>15 Min. Rollenspiel (inkl. Englisch)
15 Min. Critical Incidents (inkl. Englisch)</t>
  </si>
  <si>
    <t>Erfahrungsnoten
(40%, 0.1)</t>
  </si>
  <si>
    <t>6 Kompetenznachweise</t>
  </si>
  <si>
    <t>5. Sem.</t>
  </si>
  <si>
    <t>6. Sem.</t>
  </si>
  <si>
    <t>1. KN</t>
  </si>
  <si>
    <t>2. KN</t>
  </si>
  <si>
    <t>HKB B (25%, 0.5, 75 Min., schriftlich)</t>
  </si>
  <si>
    <t>HKB C (25%, 0.5, 75 Min., schriftlich)</t>
  </si>
  <si>
    <t>HKB D (25%, 0.5, 30 Min., mündlich)</t>
  </si>
  <si>
    <t>HKB E (25%, 0.5, 75 Min., schriftlich)</t>
  </si>
  <si>
    <t>HKB A &gt; Dispensation</t>
  </si>
  <si>
    <t>Unterricht Berufskenntnisse / Allgemeinbildung</t>
  </si>
  <si>
    <t>Berufliche Praxis (50%, 0.5)</t>
  </si>
  <si>
    <t>Überbetriebliche Kurse (50%, 0.5)</t>
  </si>
  <si>
    <t>&gt; Dispensation</t>
  </si>
  <si>
    <t>Bereiche</t>
  </si>
  <si>
    <t>Fächer</t>
  </si>
  <si>
    <r>
      <rPr>
        <b/>
        <sz val="11"/>
        <color theme="0"/>
        <rFont val="Calibri"/>
        <family val="2"/>
      </rPr>
      <t xml:space="preserve">ᴓ </t>
    </r>
    <r>
      <rPr>
        <b/>
        <sz val="11"/>
        <color theme="0"/>
        <rFont val="Calibri"/>
        <family val="2"/>
        <scheme val="minor"/>
      </rPr>
      <t>Erfahrungs-noten</t>
    </r>
  </si>
  <si>
    <t>Grundlagen-bereich</t>
  </si>
  <si>
    <t>Deutsch</t>
  </si>
  <si>
    <t>Französisch</t>
  </si>
  <si>
    <t>Englisch</t>
  </si>
  <si>
    <t>Mathematik</t>
  </si>
  <si>
    <t>Prüfungs-note</t>
  </si>
  <si>
    <t>Fachnote</t>
  </si>
  <si>
    <t>Gew.</t>
  </si>
  <si>
    <t>Gesamt-
note BM</t>
  </si>
  <si>
    <t>1/9</t>
  </si>
  <si>
    <t>Finanz- und Rechnungswesen</t>
  </si>
  <si>
    <t>Wirtschaft und Recht</t>
  </si>
  <si>
    <t>Schwerpunkt-bereich</t>
  </si>
  <si>
    <t>Geschichte und Politik</t>
  </si>
  <si>
    <t>Technik und Umwelt</t>
  </si>
  <si>
    <t>Ergänzungs-bereich</t>
  </si>
  <si>
    <t>Projekt-arbeiten</t>
  </si>
  <si>
    <t>IDAF 1</t>
  </si>
  <si>
    <t>IDAF 2</t>
  </si>
  <si>
    <t>IDAF 3</t>
  </si>
  <si>
    <t>IDAF 4</t>
  </si>
  <si>
    <t>IDPA</t>
  </si>
  <si>
    <t>Berufskenntnisse und Allgemeinbildung
(30%, 0.1, 4.25 Std., zentral erstellte Prüfungen)</t>
  </si>
  <si>
    <r>
      <t xml:space="preserve">Notenrechner BiVo 2023 - Kauffrau/Kaufmann </t>
    </r>
    <r>
      <rPr>
        <b/>
        <u/>
        <sz val="30"/>
        <color theme="1"/>
        <rFont val="Calibri"/>
        <family val="2"/>
        <scheme val="minor"/>
      </rPr>
      <t>EFZ</t>
    </r>
    <r>
      <rPr>
        <b/>
        <sz val="30"/>
        <color theme="1"/>
        <rFont val="Calibri"/>
        <family val="2"/>
        <scheme val="minor"/>
      </rPr>
      <t xml:space="preserve"> mit BM (HMS)</t>
    </r>
  </si>
  <si>
    <r>
      <t xml:space="preserve">Notenrechner BiVo 2023 - Kauffrau/Kaufmann EFZ mit </t>
    </r>
    <r>
      <rPr>
        <b/>
        <u/>
        <sz val="30"/>
        <color theme="1"/>
        <rFont val="Calibri"/>
        <family val="2"/>
        <scheme val="minor"/>
      </rPr>
      <t>BM</t>
    </r>
    <r>
      <rPr>
        <b/>
        <sz val="30"/>
        <color theme="1"/>
        <rFont val="Calibri"/>
        <family val="2"/>
        <scheme val="minor"/>
      </rPr>
      <t xml:space="preserve"> (HMS)</t>
    </r>
  </si>
  <si>
    <t>3. KN</t>
  </si>
  <si>
    <t>4. KN</t>
  </si>
  <si>
    <t>5. KN</t>
  </si>
  <si>
    <t>6.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</si>
</sst>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46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thin">
        <color rgb="FF2C3D6B"/>
      </top>
      <bottom/>
      <diagonal/>
    </border>
    <border>
      <left/>
      <right/>
      <top style="thin">
        <color rgb="FF2C3D6B"/>
      </top>
      <bottom/>
      <diagonal/>
    </border>
    <border>
      <left/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/>
      <right/>
      <top style="thin">
        <color rgb="FF2C3D6B"/>
      </top>
      <bottom style="medium">
        <color rgb="FF2C3D6B"/>
      </bottom>
      <diagonal/>
    </border>
    <border>
      <left/>
      <right style="medium">
        <color rgb="FF2C3D6B"/>
      </right>
      <top style="medium">
        <color rgb="FF2C3D6B"/>
      </top>
      <bottom/>
      <diagonal/>
    </border>
    <border>
      <left/>
      <right style="medium">
        <color rgb="FF2C3D6B"/>
      </right>
      <top/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 style="medium">
        <color rgb="FF2C3D6B"/>
      </left>
      <right style="thin">
        <color rgb="FF2C3D6B"/>
      </right>
      <top style="medium">
        <color rgb="FF2C3D6B"/>
      </top>
      <bottom/>
      <diagonal/>
    </border>
    <border>
      <left style="medium">
        <color rgb="FF2C3D6B"/>
      </left>
      <right style="thin">
        <color rgb="FF2C3D6B"/>
      </right>
      <top/>
      <bottom/>
      <diagonal/>
    </border>
    <border>
      <left style="medium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/>
      <top style="thin">
        <color rgb="FF2C3D6B"/>
      </top>
      <bottom style="thin">
        <color rgb="FF2C3D6B"/>
      </bottom>
      <diagonal/>
    </border>
    <border>
      <left/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/>
      <top style="medium">
        <color rgb="FF2C3D6B"/>
      </top>
      <bottom style="thin">
        <color rgb="FF2C3D6B"/>
      </bottom>
      <diagonal/>
    </border>
    <border>
      <left/>
      <right style="thin">
        <color rgb="FF2C3D6B"/>
      </right>
      <top style="medium">
        <color rgb="FF2C3D6B"/>
      </top>
      <bottom style="thin">
        <color rgb="FF2C3D6B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/>
    <xf numFmtId="0" fontId="0" fillId="3" borderId="4" xfId="0" applyFill="1" applyBorder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2" fillId="3" borderId="7" xfId="0" applyFont="1" applyFill="1" applyBorder="1"/>
    <xf numFmtId="0" fontId="0" fillId="0" borderId="6" xfId="0" applyBorder="1"/>
    <xf numFmtId="0" fontId="0" fillId="0" borderId="11" xfId="0" applyBorder="1"/>
    <xf numFmtId="0" fontId="0" fillId="3" borderId="15" xfId="0" applyFill="1" applyBorder="1" applyAlignment="1">
      <alignment wrapText="1"/>
    </xf>
    <xf numFmtId="0" fontId="0" fillId="0" borderId="14" xfId="0" applyBorder="1"/>
    <xf numFmtId="0" fontId="1" fillId="0" borderId="14" xfId="0" applyFont="1" applyBorder="1" applyAlignment="1">
      <alignment horizontal="center" vertical="center" textRotation="90"/>
    </xf>
    <xf numFmtId="0" fontId="1" fillId="2" borderId="0" xfId="0" applyFont="1" applyFill="1"/>
    <xf numFmtId="0" fontId="6" fillId="0" borderId="0" xfId="0" applyFont="1"/>
    <xf numFmtId="0" fontId="1" fillId="0" borderId="19" xfId="0" applyFont="1" applyBorder="1" applyAlignment="1">
      <alignment horizontal="center" vertical="center" textRotation="90" wrapText="1"/>
    </xf>
    <xf numFmtId="0" fontId="2" fillId="3" borderId="20" xfId="0" applyFont="1" applyFill="1" applyBorder="1"/>
    <xf numFmtId="0" fontId="0" fillId="0" borderId="19" xfId="0" applyBorder="1"/>
    <xf numFmtId="0" fontId="0" fillId="0" borderId="21" xfId="0" applyBorder="1" applyAlignment="1">
      <alignment vertical="center"/>
    </xf>
    <xf numFmtId="0" fontId="1" fillId="0" borderId="0" xfId="0" applyFont="1" applyAlignment="1">
      <alignment horizontal="center" vertical="center" textRotation="90" wrapText="1"/>
    </xf>
    <xf numFmtId="0" fontId="0" fillId="0" borderId="23" xfId="0" applyBorder="1" applyAlignment="1">
      <alignment vertical="center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7" xfId="0" applyBorder="1"/>
    <xf numFmtId="0" fontId="2" fillId="0" borderId="0" xfId="0" applyFont="1"/>
    <xf numFmtId="0" fontId="2" fillId="0" borderId="29" xfId="0" applyFont="1" applyBorder="1"/>
    <xf numFmtId="0" fontId="7" fillId="0" borderId="19" xfId="0" applyFont="1" applyBorder="1" applyAlignment="1">
      <alignment horizontal="center" vertical="center" textRotation="45"/>
    </xf>
    <xf numFmtId="0" fontId="7" fillId="0" borderId="0" xfId="0" applyFont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0" fontId="7" fillId="0" borderId="6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1" fillId="0" borderId="29" xfId="0" applyFont="1" applyBorder="1"/>
    <xf numFmtId="0" fontId="0" fillId="0" borderId="29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3" borderId="1" xfId="0" applyFont="1" applyFill="1" applyBorder="1"/>
    <xf numFmtId="0" fontId="1" fillId="0" borderId="31" xfId="0" applyFont="1" applyBorder="1"/>
    <xf numFmtId="0" fontId="0" fillId="0" borderId="31" xfId="0" applyBorder="1"/>
    <xf numFmtId="0" fontId="1" fillId="2" borderId="0" xfId="0" applyFont="1" applyFill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8" xfId="0" applyFont="1" applyFill="1" applyBorder="1"/>
    <xf numFmtId="0" fontId="1" fillId="0" borderId="14" xfId="0" applyFont="1" applyBorder="1" applyAlignment="1">
      <alignment horizontal="center" vertical="center" textRotation="90" wrapText="1"/>
    </xf>
    <xf numFmtId="0" fontId="2" fillId="3" borderId="34" xfId="0" applyFont="1" applyFill="1" applyBorder="1"/>
    <xf numFmtId="0" fontId="2" fillId="0" borderId="0" xfId="0" applyFont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34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0" fillId="0" borderId="11" xfId="0" applyNumberFormat="1" applyBorder="1"/>
    <xf numFmtId="164" fontId="0" fillId="0" borderId="28" xfId="0" applyNumberFormat="1" applyBorder="1" applyAlignment="1">
      <alignment vertical="center"/>
    </xf>
    <xf numFmtId="164" fontId="0" fillId="0" borderId="30" xfId="0" applyNumberFormat="1" applyBorder="1" applyAlignment="1">
      <alignment vertical="center"/>
    </xf>
    <xf numFmtId="164" fontId="0" fillId="0" borderId="0" xfId="0" applyNumberFormat="1"/>
    <xf numFmtId="164" fontId="0" fillId="0" borderId="33" xfId="0" applyNumberFormat="1" applyBorder="1" applyAlignment="1">
      <alignment horizontal="center" vertical="center"/>
    </xf>
    <xf numFmtId="164" fontId="0" fillId="3" borderId="1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38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34" xfId="0" applyNumberForma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 textRotation="45"/>
    </xf>
    <xf numFmtId="0" fontId="7" fillId="0" borderId="0" xfId="0" applyFont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164" fontId="0" fillId="3" borderId="8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 vertical="center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0" fillId="3" borderId="44" xfId="0" applyNumberFormat="1" applyFont="1" applyFill="1" applyBorder="1" applyAlignment="1" applyProtection="1">
      <alignment horizontal="center" vertical="center"/>
      <protection locked="0"/>
    </xf>
    <xf numFmtId="164" fontId="10" fillId="3" borderId="45" xfId="0" applyNumberFormat="1" applyFont="1" applyFill="1" applyBorder="1" applyAlignment="1" applyProtection="1">
      <alignment horizontal="center" vertical="center"/>
      <protection locked="0"/>
    </xf>
    <xf numFmtId="164" fontId="0" fillId="3" borderId="42" xfId="0" applyNumberFormat="1" applyFill="1" applyBorder="1" applyAlignment="1" applyProtection="1">
      <alignment horizontal="center" vertical="center"/>
      <protection locked="0"/>
    </xf>
    <xf numFmtId="164" fontId="0" fillId="3" borderId="4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164" fontId="0" fillId="0" borderId="14" xfId="0" applyNumberFormat="1" applyFill="1" applyBorder="1" applyAlignment="1" applyProtection="1">
      <alignment vertical="center"/>
      <protection locked="0"/>
    </xf>
    <xf numFmtId="164" fontId="0" fillId="3" borderId="34" xfId="0" applyNumberForma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C3D6B"/>
      <color rgb="FFAE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106001</xdr:colOff>
      <xdr:row>0</xdr:row>
      <xdr:rowOff>58313</xdr:rowOff>
    </xdr:from>
    <xdr:to>
      <xdr:col>23</xdr:col>
      <xdr:colOff>745861</xdr:colOff>
      <xdr:row>1</xdr:row>
      <xdr:rowOff>139013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795" y="58313"/>
          <a:ext cx="4449860" cy="573759"/>
        </a:xfrm>
        <a:prstGeom prst="rect">
          <a:avLst/>
        </a:prstGeom>
      </xdr:spPr>
    </xdr:pic>
    <xdr:clientData/>
  </xdr:twoCellAnchor>
  <xdr:twoCellAnchor>
    <xdr:from>
      <xdr:col>17</xdr:col>
      <xdr:colOff>57641</xdr:colOff>
      <xdr:row>9</xdr:row>
      <xdr:rowOff>28575</xdr:rowOff>
    </xdr:from>
    <xdr:to>
      <xdr:col>23</xdr:col>
      <xdr:colOff>703792</xdr:colOff>
      <xdr:row>37</xdr:row>
      <xdr:rowOff>191549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10154141" y="2619375"/>
          <a:ext cx="5218151" cy="6087524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Fähigkeits-zeugnis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</a:p>
        <a:p>
          <a:r>
            <a:rPr lang="de-CH" sz="1600" baseline="0">
              <a:solidFill>
                <a:schemeClr val="bg1"/>
              </a:solidFill>
            </a:rPr>
            <a:t>- die Bereichsnote "Berufskenntnisse und Allgemeinbildung"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April 2023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Kauffrau EFZ / Kaufmann EFZ, SKKAB Schweiz, Februar 2023.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106001</xdr:colOff>
      <xdr:row>0</xdr:row>
      <xdr:rowOff>58313</xdr:rowOff>
    </xdr:from>
    <xdr:to>
      <xdr:col>27</xdr:col>
      <xdr:colOff>745861</xdr:colOff>
      <xdr:row>1</xdr:row>
      <xdr:rowOff>139013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684D0F-EB4B-4175-BFCF-FEE4D0D6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4501" y="58313"/>
          <a:ext cx="4449860" cy="576000"/>
        </a:xfrm>
        <a:prstGeom prst="rect">
          <a:avLst/>
        </a:prstGeom>
      </xdr:spPr>
    </xdr:pic>
    <xdr:clientData/>
  </xdr:twoCellAnchor>
  <xdr:twoCellAnchor>
    <xdr:from>
      <xdr:col>21</xdr:col>
      <xdr:colOff>57641</xdr:colOff>
      <xdr:row>3</xdr:row>
      <xdr:rowOff>38100</xdr:rowOff>
    </xdr:from>
    <xdr:to>
      <xdr:col>27</xdr:col>
      <xdr:colOff>703792</xdr:colOff>
      <xdr:row>31</xdr:row>
      <xdr:rowOff>190500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11F566F-BC20-4FAE-8685-8144CBC84B41}"/>
            </a:ext>
          </a:extLst>
        </xdr:cNvPr>
        <xdr:cNvSpPr txBox="1"/>
      </xdr:nvSpPr>
      <xdr:spPr>
        <a:xfrm>
          <a:off x="11601941" y="914400"/>
          <a:ext cx="5218151" cy="5724525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Eidg. Berufsmaturität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Die Berufsmaturität gilt als bestanden, wenn</a:t>
          </a:r>
        </a:p>
        <a:p>
          <a:r>
            <a:rPr lang="de-CH" sz="1500">
              <a:solidFill>
                <a:schemeClr val="bg1"/>
              </a:solidFill>
            </a:rPr>
            <a:t>- die Gesamtnote (Durchschnitt aller Fachnoten) mindestens 4.0 beträgt</a:t>
          </a:r>
        </a:p>
        <a:p>
          <a:r>
            <a:rPr lang="de-CH" sz="1500">
              <a:solidFill>
                <a:schemeClr val="bg1"/>
              </a:solidFill>
            </a:rPr>
            <a:t>- die Differenz</a:t>
          </a:r>
          <a:r>
            <a:rPr lang="de-CH" sz="1500" baseline="0">
              <a:solidFill>
                <a:schemeClr val="bg1"/>
              </a:solidFill>
            </a:rPr>
            <a:t> der ungenügenden Noten zur Note 4.0 gesamthaft den Wert 2.0 nicht übersteigt</a:t>
          </a:r>
        </a:p>
        <a:p>
          <a:r>
            <a:rPr lang="de-CH" sz="1500" baseline="0">
              <a:solidFill>
                <a:schemeClr val="bg1"/>
              </a:solidFill>
            </a:rPr>
            <a:t>- nicht mehr als zwei Noten unter 4.0 erteilt wurden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Das Berufsmaturitätszeugnis erhält nur, wer auch ein EFZ erworben hat.</a:t>
          </a:r>
          <a:endParaRPr lang="de-CH" sz="1500">
            <a:solidFill>
              <a:schemeClr val="bg1"/>
            </a:solidFill>
          </a:endParaRPr>
        </a:p>
        <a:p>
          <a:endParaRPr lang="de-CH" sz="15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500" baseline="0">
              <a:solidFill>
                <a:schemeClr val="bg1"/>
              </a:solidFill>
            </a:rPr>
            <a:t> Rekurse anerkannt.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April 2023</a:t>
          </a:r>
        </a:p>
        <a:p>
          <a:endParaRPr lang="de-CH" sz="1500" baseline="0">
            <a:solidFill>
              <a:schemeClr val="bg1"/>
            </a:solidFill>
          </a:endParaRP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="1" i="1" baseline="0">
              <a:solidFill>
                <a:schemeClr val="bg1"/>
              </a:solidFill>
            </a:rPr>
            <a:t>Quellen:</a:t>
          </a:r>
        </a:p>
        <a:p>
          <a:r>
            <a:rPr lang="de-CH" sz="1500" baseline="0">
              <a:solidFill>
                <a:schemeClr val="bg1"/>
              </a:solidFill>
            </a:rPr>
            <a:t>- Ausführungsbestimmungen zum Qualifikationsverfahren mit Abschlussprüfung für Kauffrau EFZ / Kaufmann EFZ, SKKAB Schweiz, Februar 2023.</a:t>
          </a:r>
        </a:p>
        <a:p>
          <a:r>
            <a:rPr lang="de-CH" sz="1500" baseline="0">
              <a:solidFill>
                <a:schemeClr val="bg1"/>
              </a:solidFill>
            </a:rPr>
            <a:t>- Rahmenlehrplan für die Berufsmaturität, SBFI, Dezember 2012.</a:t>
          </a:r>
          <a:endParaRPr lang="de-CH" sz="15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P38"/>
  <sheetViews>
    <sheetView tabSelected="1" zoomScaleNormal="100" workbookViewId="0">
      <selection activeCell="I34" sqref="I34"/>
    </sheetView>
  </sheetViews>
  <sheetFormatPr baseColWidth="10" defaultRowHeight="15" x14ac:dyDescent="0.25"/>
  <cols>
    <col min="1" max="1" width="14.42578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7" max="17" width="2.7109375" customWidth="1"/>
  </cols>
  <sheetData>
    <row r="1" spans="1:16" ht="39" x14ac:dyDescent="0.6">
      <c r="A1" s="14" t="s">
        <v>60</v>
      </c>
    </row>
    <row r="3" spans="1:16" x14ac:dyDescent="0.25">
      <c r="A3" s="78" t="s">
        <v>1</v>
      </c>
      <c r="B3" s="1"/>
      <c r="C3" s="80" t="s">
        <v>0</v>
      </c>
      <c r="E3" s="85" t="s">
        <v>7</v>
      </c>
      <c r="F3" s="85"/>
      <c r="G3" s="85"/>
      <c r="H3" s="85"/>
      <c r="I3" s="85"/>
      <c r="J3" s="85"/>
      <c r="L3" s="98" t="s">
        <v>8</v>
      </c>
      <c r="N3" s="98" t="s">
        <v>9</v>
      </c>
      <c r="P3" s="98" t="s">
        <v>11</v>
      </c>
    </row>
    <row r="4" spans="1:16" x14ac:dyDescent="0.25">
      <c r="A4" s="79"/>
      <c r="B4" s="2"/>
      <c r="C4" s="80"/>
      <c r="E4" s="85"/>
      <c r="F4" s="85"/>
      <c r="G4" s="85"/>
      <c r="H4" s="85"/>
      <c r="I4" s="85"/>
      <c r="J4" s="85"/>
      <c r="L4" s="85"/>
      <c r="N4" s="85"/>
      <c r="P4" s="98"/>
    </row>
    <row r="5" spans="1:16" ht="15.75" thickBot="1" x14ac:dyDescent="0.3"/>
    <row r="6" spans="1:16" ht="14.85" customHeight="1" x14ac:dyDescent="0.25">
      <c r="A6" s="93" t="s">
        <v>12</v>
      </c>
      <c r="B6" s="15"/>
      <c r="C6" s="16" t="s">
        <v>13</v>
      </c>
      <c r="D6" s="17"/>
      <c r="E6" s="100" t="s">
        <v>10</v>
      </c>
      <c r="F6" s="100"/>
      <c r="G6" s="100"/>
      <c r="H6" s="100"/>
      <c r="I6" s="26"/>
      <c r="J6" s="26"/>
      <c r="K6" s="17"/>
      <c r="L6" s="18"/>
      <c r="N6" s="108"/>
      <c r="P6" s="99" t="str">
        <f>IF(N6="","",ROUND(30%*N6+30%*N10+40%*N27,1))</f>
        <v/>
      </c>
    </row>
    <row r="7" spans="1:16" ht="59.1" customHeight="1" x14ac:dyDescent="0.25">
      <c r="A7" s="94"/>
      <c r="B7" s="19"/>
      <c r="C7" s="81" t="s">
        <v>14</v>
      </c>
      <c r="E7" s="101"/>
      <c r="F7" s="101"/>
      <c r="G7" s="101"/>
      <c r="H7" s="101"/>
      <c r="I7" s="27"/>
      <c r="J7" s="27"/>
      <c r="L7" s="20"/>
      <c r="N7" s="108"/>
      <c r="P7" s="99"/>
    </row>
    <row r="8" spans="1:16" ht="15.75" thickBot="1" x14ac:dyDescent="0.3">
      <c r="A8" s="95"/>
      <c r="B8" s="21"/>
      <c r="C8" s="82"/>
      <c r="D8" s="22"/>
      <c r="E8" s="102"/>
      <c r="F8" s="102"/>
      <c r="G8" s="102"/>
      <c r="H8" s="102"/>
      <c r="I8" s="28"/>
      <c r="J8" s="28"/>
      <c r="K8" s="22"/>
      <c r="L8" s="23"/>
      <c r="N8" s="108"/>
      <c r="P8" s="99"/>
    </row>
    <row r="9" spans="1:16" ht="15.75" thickBot="1" x14ac:dyDescent="0.3">
      <c r="P9" s="99"/>
    </row>
    <row r="10" spans="1:16" x14ac:dyDescent="0.25">
      <c r="A10" s="90" t="s">
        <v>59</v>
      </c>
      <c r="B10" s="6"/>
      <c r="C10" s="96" t="s">
        <v>29</v>
      </c>
      <c r="D10" s="8"/>
      <c r="E10" s="114" t="s">
        <v>10</v>
      </c>
      <c r="F10" s="114"/>
      <c r="G10" s="114"/>
      <c r="H10" s="114"/>
      <c r="I10" s="29"/>
      <c r="J10" s="29"/>
      <c r="K10" s="8"/>
      <c r="L10" s="40"/>
      <c r="N10" s="109" t="str">
        <f>IF(L13="","",ROUND(25%*L13+25%*L16+25%*L20+25%*L24,1))</f>
        <v/>
      </c>
      <c r="P10" s="99"/>
    </row>
    <row r="11" spans="1:16" x14ac:dyDescent="0.25">
      <c r="A11" s="91"/>
      <c r="B11" s="5"/>
      <c r="C11" s="97"/>
      <c r="E11" s="101"/>
      <c r="F11" s="101"/>
      <c r="G11" s="101"/>
      <c r="H11" s="101"/>
      <c r="I11" s="27"/>
      <c r="J11" s="27"/>
      <c r="L11" s="41"/>
      <c r="N11" s="109"/>
      <c r="P11" s="99"/>
    </row>
    <row r="12" spans="1:16" x14ac:dyDescent="0.25">
      <c r="A12" s="91"/>
      <c r="B12" s="5"/>
      <c r="E12" s="101"/>
      <c r="F12" s="101"/>
      <c r="G12" s="101"/>
      <c r="H12" s="101"/>
      <c r="I12" s="27"/>
      <c r="J12" s="27"/>
      <c r="L12" s="9"/>
      <c r="N12" s="109"/>
      <c r="P12" s="99"/>
    </row>
    <row r="13" spans="1:16" x14ac:dyDescent="0.25">
      <c r="A13" s="91"/>
      <c r="B13" s="5"/>
      <c r="C13" s="3" t="s">
        <v>25</v>
      </c>
      <c r="E13" s="101"/>
      <c r="F13" s="101"/>
      <c r="G13" s="101"/>
      <c r="H13" s="101"/>
      <c r="I13" s="27"/>
      <c r="J13" s="27"/>
      <c r="L13" s="110"/>
      <c r="N13" s="109"/>
      <c r="P13" s="99"/>
    </row>
    <row r="14" spans="1:16" ht="30" x14ac:dyDescent="0.25">
      <c r="A14" s="91"/>
      <c r="B14" s="5"/>
      <c r="C14" s="4" t="s">
        <v>16</v>
      </c>
      <c r="E14" s="101"/>
      <c r="F14" s="101"/>
      <c r="G14" s="101"/>
      <c r="H14" s="101"/>
      <c r="I14" s="27"/>
      <c r="J14" s="27"/>
      <c r="L14" s="111"/>
      <c r="N14" s="109"/>
      <c r="P14" s="99"/>
    </row>
    <row r="15" spans="1:16" x14ac:dyDescent="0.25">
      <c r="A15" s="91"/>
      <c r="B15" s="5"/>
      <c r="E15" s="101"/>
      <c r="F15" s="101"/>
      <c r="G15" s="101"/>
      <c r="H15" s="101"/>
      <c r="I15" s="27"/>
      <c r="J15" s="27"/>
      <c r="L15" s="67"/>
      <c r="N15" s="109"/>
      <c r="P15" s="99"/>
    </row>
    <row r="16" spans="1:16" x14ac:dyDescent="0.25">
      <c r="A16" s="91"/>
      <c r="B16" s="5"/>
      <c r="C16" s="3" t="s">
        <v>26</v>
      </c>
      <c r="E16" s="101"/>
      <c r="F16" s="101"/>
      <c r="G16" s="101"/>
      <c r="H16" s="101"/>
      <c r="I16" s="27"/>
      <c r="J16" s="27"/>
      <c r="L16" s="110"/>
      <c r="N16" s="109"/>
      <c r="P16" s="99"/>
    </row>
    <row r="17" spans="1:16" x14ac:dyDescent="0.25">
      <c r="A17" s="91"/>
      <c r="B17" s="5"/>
      <c r="C17" s="83" t="s">
        <v>17</v>
      </c>
      <c r="E17" s="101"/>
      <c r="F17" s="101"/>
      <c r="G17" s="101"/>
      <c r="H17" s="101"/>
      <c r="I17" s="27"/>
      <c r="J17" s="27"/>
      <c r="L17" s="112"/>
      <c r="N17" s="109"/>
      <c r="P17" s="99"/>
    </row>
    <row r="18" spans="1:16" x14ac:dyDescent="0.25">
      <c r="A18" s="91"/>
      <c r="B18" s="5"/>
      <c r="C18" s="84"/>
      <c r="E18" s="101"/>
      <c r="F18" s="101"/>
      <c r="G18" s="101"/>
      <c r="H18" s="101"/>
      <c r="I18" s="27"/>
      <c r="J18" s="27"/>
      <c r="L18" s="111"/>
      <c r="N18" s="109"/>
      <c r="P18" s="99"/>
    </row>
    <row r="19" spans="1:16" x14ac:dyDescent="0.25">
      <c r="A19" s="91"/>
      <c r="B19" s="5"/>
      <c r="C19" s="25"/>
      <c r="E19" s="101"/>
      <c r="F19" s="101"/>
      <c r="G19" s="101"/>
      <c r="H19" s="101"/>
      <c r="I19" s="27"/>
      <c r="J19" s="27"/>
      <c r="L19" s="68"/>
      <c r="N19" s="109"/>
      <c r="P19" s="99"/>
    </row>
    <row r="20" spans="1:16" x14ac:dyDescent="0.25">
      <c r="A20" s="91"/>
      <c r="B20" s="5"/>
      <c r="C20" s="3" t="s">
        <v>27</v>
      </c>
      <c r="E20" s="101"/>
      <c r="F20" s="101"/>
      <c r="G20" s="101"/>
      <c r="H20" s="101"/>
      <c r="I20" s="27"/>
      <c r="J20" s="27"/>
      <c r="L20" s="110"/>
      <c r="N20" s="109"/>
      <c r="P20" s="99"/>
    </row>
    <row r="21" spans="1:16" x14ac:dyDescent="0.25">
      <c r="A21" s="91"/>
      <c r="B21" s="5"/>
      <c r="C21" s="83" t="s">
        <v>18</v>
      </c>
      <c r="E21" s="101"/>
      <c r="F21" s="101"/>
      <c r="G21" s="101"/>
      <c r="H21" s="101"/>
      <c r="I21" s="27"/>
      <c r="J21" s="27"/>
      <c r="L21" s="112"/>
      <c r="N21" s="109"/>
      <c r="P21" s="99"/>
    </row>
    <row r="22" spans="1:16" x14ac:dyDescent="0.25">
      <c r="A22" s="91"/>
      <c r="B22" s="5"/>
      <c r="C22" s="84"/>
      <c r="E22" s="101"/>
      <c r="F22" s="101"/>
      <c r="G22" s="101"/>
      <c r="H22" s="101"/>
      <c r="I22" s="27"/>
      <c r="J22" s="27"/>
      <c r="L22" s="112"/>
      <c r="N22" s="109"/>
      <c r="P22" s="99"/>
    </row>
    <row r="23" spans="1:16" x14ac:dyDescent="0.25">
      <c r="A23" s="91"/>
      <c r="B23" s="5"/>
      <c r="C23" s="24"/>
      <c r="E23" s="101"/>
      <c r="F23" s="101"/>
      <c r="G23" s="101"/>
      <c r="H23" s="101"/>
      <c r="I23" s="27"/>
      <c r="J23" s="27"/>
      <c r="L23" s="69"/>
      <c r="N23" s="109"/>
      <c r="P23" s="99"/>
    </row>
    <row r="24" spans="1:16" x14ac:dyDescent="0.25">
      <c r="A24" s="91"/>
      <c r="B24" s="5"/>
      <c r="C24" s="3" t="s">
        <v>28</v>
      </c>
      <c r="E24" s="101"/>
      <c r="F24" s="101"/>
      <c r="G24" s="101"/>
      <c r="H24" s="101"/>
      <c r="I24" s="27"/>
      <c r="J24" s="27"/>
      <c r="L24" s="110"/>
      <c r="N24" s="109"/>
      <c r="P24" s="99"/>
    </row>
    <row r="25" spans="1:16" ht="30.75" thickBot="1" x14ac:dyDescent="0.3">
      <c r="A25" s="92"/>
      <c r="B25" s="12"/>
      <c r="C25" s="10" t="s">
        <v>15</v>
      </c>
      <c r="D25" s="11"/>
      <c r="E25" s="115"/>
      <c r="F25" s="115"/>
      <c r="G25" s="115"/>
      <c r="H25" s="115"/>
      <c r="I25" s="30"/>
      <c r="J25" s="30"/>
      <c r="K25" s="11"/>
      <c r="L25" s="113"/>
      <c r="N25" s="109"/>
      <c r="P25" s="99"/>
    </row>
    <row r="26" spans="1:16" ht="15.75" thickBot="1" x14ac:dyDescent="0.3">
      <c r="L26" s="70"/>
      <c r="P26" s="99"/>
    </row>
    <row r="27" spans="1:16" x14ac:dyDescent="0.25">
      <c r="A27" s="90" t="s">
        <v>19</v>
      </c>
      <c r="B27" s="8"/>
      <c r="C27" s="7" t="s">
        <v>31</v>
      </c>
      <c r="D27" s="8"/>
      <c r="E27" s="8"/>
      <c r="F27" s="8"/>
      <c r="G27" s="8"/>
      <c r="H27" s="8"/>
      <c r="I27" s="8"/>
      <c r="J27" s="8"/>
      <c r="K27" s="8"/>
      <c r="L27" s="103" t="str">
        <f>IF(F28="","",ROUND(AVERAGE(F28:F30,I28:I30)*2,0)/2)</f>
        <v/>
      </c>
      <c r="N27" s="109" t="str">
        <f>IF(L27="","",ROUND(50%*L27+50%*L36,1))</f>
        <v/>
      </c>
      <c r="P27" s="99"/>
    </row>
    <row r="28" spans="1:16" x14ac:dyDescent="0.25">
      <c r="A28" s="91"/>
      <c r="C28" s="86" t="s">
        <v>20</v>
      </c>
      <c r="E28" s="13" t="s">
        <v>23</v>
      </c>
      <c r="F28" s="72"/>
      <c r="H28" s="35" t="s">
        <v>63</v>
      </c>
      <c r="I28" s="72"/>
      <c r="L28" s="104"/>
      <c r="N28" s="109"/>
      <c r="P28" s="99"/>
    </row>
    <row r="29" spans="1:16" x14ac:dyDescent="0.25">
      <c r="A29" s="91"/>
      <c r="C29" s="86"/>
      <c r="E29" s="13" t="s">
        <v>24</v>
      </c>
      <c r="F29" s="72"/>
      <c r="H29" s="35" t="s">
        <v>64</v>
      </c>
      <c r="I29" s="72"/>
      <c r="L29" s="104"/>
      <c r="N29" s="109"/>
      <c r="P29" s="99"/>
    </row>
    <row r="30" spans="1:16" x14ac:dyDescent="0.25">
      <c r="A30" s="91"/>
      <c r="C30" s="86"/>
      <c r="E30" s="13" t="s">
        <v>62</v>
      </c>
      <c r="F30" s="73"/>
      <c r="H30" s="35" t="s">
        <v>65</v>
      </c>
      <c r="I30" s="72"/>
      <c r="L30" s="104"/>
      <c r="N30" s="109"/>
      <c r="P30" s="99"/>
    </row>
    <row r="31" spans="1:16" x14ac:dyDescent="0.25">
      <c r="A31" s="91"/>
      <c r="C31" s="87"/>
      <c r="E31" s="31"/>
      <c r="F31" s="32"/>
      <c r="L31" s="105"/>
      <c r="N31" s="109"/>
      <c r="P31" s="99"/>
    </row>
    <row r="32" spans="1:16" x14ac:dyDescent="0.25">
      <c r="A32" s="91"/>
      <c r="C32" s="43"/>
      <c r="E32" s="42"/>
      <c r="L32" s="60"/>
      <c r="N32" s="109"/>
      <c r="P32" s="99"/>
    </row>
    <row r="33" spans="1:16" ht="30" x14ac:dyDescent="0.25">
      <c r="A33" s="91"/>
      <c r="C33" s="44" t="s">
        <v>30</v>
      </c>
      <c r="E33" s="42"/>
      <c r="L33" s="60"/>
      <c r="N33" s="109"/>
      <c r="P33" s="99"/>
    </row>
    <row r="34" spans="1:16" x14ac:dyDescent="0.25">
      <c r="A34" s="91"/>
      <c r="C34" s="45" t="s">
        <v>33</v>
      </c>
      <c r="E34" s="42"/>
      <c r="L34" s="60"/>
      <c r="N34" s="109"/>
      <c r="P34" s="99"/>
    </row>
    <row r="35" spans="1:16" x14ac:dyDescent="0.25">
      <c r="A35" s="91"/>
      <c r="E35" s="33"/>
      <c r="F35" s="33"/>
      <c r="G35" s="33"/>
      <c r="H35" s="33"/>
      <c r="I35" s="34"/>
      <c r="J35" s="34"/>
      <c r="L35" s="71"/>
      <c r="N35" s="109"/>
      <c r="P35" s="99"/>
    </row>
    <row r="36" spans="1:16" x14ac:dyDescent="0.25">
      <c r="A36" s="91"/>
      <c r="C36" s="3" t="s">
        <v>32</v>
      </c>
      <c r="L36" s="106" t="str">
        <f>IF(F37="","",ROUND(AVERAGE(F37,I37)*2,0)/2)</f>
        <v/>
      </c>
      <c r="N36" s="109"/>
      <c r="P36" s="99"/>
    </row>
    <row r="37" spans="1:16" x14ac:dyDescent="0.25">
      <c r="A37" s="91"/>
      <c r="C37" s="88" t="s">
        <v>6</v>
      </c>
      <c r="E37" s="13" t="s">
        <v>23</v>
      </c>
      <c r="F37" s="73"/>
      <c r="H37" s="35" t="s">
        <v>24</v>
      </c>
      <c r="I37" s="72"/>
      <c r="L37" s="104"/>
      <c r="N37" s="109"/>
      <c r="P37" s="99"/>
    </row>
    <row r="38" spans="1:16" ht="15.75" thickBot="1" x14ac:dyDescent="0.3">
      <c r="A38" s="92"/>
      <c r="B38" s="11"/>
      <c r="C38" s="89"/>
      <c r="D38" s="11"/>
      <c r="E38" s="37"/>
      <c r="F38" s="38"/>
      <c r="G38" s="11"/>
      <c r="H38" s="11"/>
      <c r="I38" s="11"/>
      <c r="J38" s="11"/>
      <c r="K38" s="11"/>
      <c r="L38" s="107"/>
      <c r="N38" s="109"/>
      <c r="P38" s="99"/>
    </row>
  </sheetData>
  <sheetProtection algorithmName="SHA-512" hashValue="mbnlNwMkTP+NvML96Ibh5rY/WzQC0C0zdfFYxkXNjTnP9BM3j7yq/n7OGLHl8mqVTNMx82mLZ7WnqCT63iBRWQ==" saltValue="qvV+V8zzAVE4UjPtet5dWw==" spinCount="100000" sheet="1" objects="1" scenarios="1"/>
  <mergeCells count="27">
    <mergeCell ref="P3:P4"/>
    <mergeCell ref="P6:P38"/>
    <mergeCell ref="E6:H8"/>
    <mergeCell ref="L27:L31"/>
    <mergeCell ref="L36:L38"/>
    <mergeCell ref="N3:N4"/>
    <mergeCell ref="N6:N8"/>
    <mergeCell ref="N10:N25"/>
    <mergeCell ref="N27:N38"/>
    <mergeCell ref="L13:L14"/>
    <mergeCell ref="L3:L4"/>
    <mergeCell ref="L16:L18"/>
    <mergeCell ref="L20:L22"/>
    <mergeCell ref="L24:L25"/>
    <mergeCell ref="E10:H25"/>
    <mergeCell ref="C28:C31"/>
    <mergeCell ref="C37:C38"/>
    <mergeCell ref="A27:A38"/>
    <mergeCell ref="A6:A8"/>
    <mergeCell ref="A10:A25"/>
    <mergeCell ref="C21:C22"/>
    <mergeCell ref="C10:C11"/>
    <mergeCell ref="A3:A4"/>
    <mergeCell ref="C3:C4"/>
    <mergeCell ref="C7:C8"/>
    <mergeCell ref="C17:C18"/>
    <mergeCell ref="E3:J4"/>
  </mergeCells>
  <pageMargins left="0.7" right="0.7" top="0.78740157499999996" bottom="0.78740157499999996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EE00-2DDC-44C4-9460-BD3CF5D080C7}">
  <sheetPr>
    <pageSetUpPr fitToPage="1"/>
  </sheetPr>
  <dimension ref="A1:T32"/>
  <sheetViews>
    <sheetView zoomScaleNormal="100" workbookViewId="0">
      <selection activeCell="P24" sqref="P24:P32"/>
    </sheetView>
  </sheetViews>
  <sheetFormatPr baseColWidth="10" defaultRowHeight="15" x14ac:dyDescent="0.25"/>
  <cols>
    <col min="1" max="1" width="14.42578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6" max="16" width="11.42578125" customWidth="1"/>
    <col min="17" max="17" width="2.7109375" customWidth="1"/>
    <col min="18" max="18" width="4.85546875" customWidth="1"/>
    <col min="19" max="19" width="2.7109375" customWidth="1"/>
    <col min="21" max="21" width="2.7109375" customWidth="1"/>
  </cols>
  <sheetData>
    <row r="1" spans="1:20" ht="39" x14ac:dyDescent="0.6">
      <c r="A1" s="14" t="s">
        <v>61</v>
      </c>
    </row>
    <row r="3" spans="1:20" x14ac:dyDescent="0.25">
      <c r="A3" s="98" t="s">
        <v>34</v>
      </c>
      <c r="B3" s="1"/>
      <c r="C3" s="85" t="s">
        <v>35</v>
      </c>
      <c r="E3" s="85" t="s">
        <v>7</v>
      </c>
      <c r="F3" s="85"/>
      <c r="G3" s="85"/>
      <c r="H3" s="85"/>
      <c r="I3" s="85"/>
      <c r="J3" s="85"/>
      <c r="L3" s="98" t="s">
        <v>36</v>
      </c>
      <c r="N3" s="98" t="s">
        <v>42</v>
      </c>
      <c r="P3" s="85" t="s">
        <v>43</v>
      </c>
      <c r="R3" s="85" t="s">
        <v>44</v>
      </c>
      <c r="T3" s="98" t="s">
        <v>45</v>
      </c>
    </row>
    <row r="4" spans="1:20" ht="30" customHeight="1" x14ac:dyDescent="0.25">
      <c r="A4" s="85"/>
      <c r="B4" s="2"/>
      <c r="C4" s="85"/>
      <c r="E4" s="85"/>
      <c r="F4" s="85"/>
      <c r="G4" s="85"/>
      <c r="H4" s="85"/>
      <c r="I4" s="85"/>
      <c r="J4" s="85"/>
      <c r="L4" s="85"/>
      <c r="N4" s="85"/>
      <c r="P4" s="85"/>
      <c r="R4" s="85"/>
      <c r="T4" s="98"/>
    </row>
    <row r="5" spans="1:20" ht="15" customHeight="1" x14ac:dyDescent="0.25">
      <c r="A5" s="52"/>
      <c r="B5" s="2"/>
      <c r="C5" s="52"/>
      <c r="E5" s="52"/>
      <c r="F5" s="52"/>
      <c r="G5" s="52"/>
      <c r="H5" s="52"/>
      <c r="I5" s="52"/>
      <c r="J5" s="52"/>
      <c r="L5" s="52"/>
      <c r="N5" s="52"/>
      <c r="P5" s="52"/>
      <c r="R5" s="52"/>
      <c r="T5" s="53"/>
    </row>
    <row r="6" spans="1:20" ht="15" customHeight="1" x14ac:dyDescent="0.25">
      <c r="A6" s="52"/>
      <c r="B6" s="2"/>
      <c r="C6" s="52"/>
      <c r="E6" s="39" t="s">
        <v>2</v>
      </c>
      <c r="F6" s="39" t="s">
        <v>3</v>
      </c>
      <c r="G6" s="39" t="s">
        <v>4</v>
      </c>
      <c r="H6" s="39" t="s">
        <v>5</v>
      </c>
      <c r="I6" s="39" t="s">
        <v>21</v>
      </c>
      <c r="J6" s="39" t="s">
        <v>22</v>
      </c>
      <c r="L6" s="52"/>
      <c r="N6" s="52"/>
      <c r="P6" s="52"/>
      <c r="R6" s="52"/>
      <c r="T6" s="53"/>
    </row>
    <row r="7" spans="1:20" ht="15.75" thickBot="1" x14ac:dyDescent="0.3"/>
    <row r="8" spans="1:20" ht="15" customHeight="1" x14ac:dyDescent="0.25">
      <c r="A8" s="119" t="s">
        <v>37</v>
      </c>
      <c r="B8" s="6"/>
      <c r="C8" s="46" t="s">
        <v>38</v>
      </c>
      <c r="D8" s="8"/>
      <c r="E8" s="74"/>
      <c r="F8" s="74"/>
      <c r="G8" s="74"/>
      <c r="H8" s="74"/>
      <c r="I8" s="74"/>
      <c r="J8" s="74"/>
      <c r="K8" s="56"/>
      <c r="L8" s="57" t="str">
        <f>IF(E8="","",ROUND(AVERAGE(E8,F8,G8,H8,I8,J8)*2,0)/2)</f>
        <v/>
      </c>
      <c r="M8" s="58"/>
      <c r="N8" s="77"/>
      <c r="O8" s="58"/>
      <c r="P8" s="59" t="str">
        <f>IF(L8="","",ROUND(AVERAGE(L8,N8)*2,0)/2)</f>
        <v/>
      </c>
      <c r="Q8" s="58"/>
      <c r="R8" s="58" t="s">
        <v>46</v>
      </c>
      <c r="S8" s="58"/>
      <c r="T8" s="99" t="str">
        <f>IF(P8="","",ROUND(AVERAGE(P8,P10,P12,P14,P16,P18,P20,P22,P24),1))</f>
        <v/>
      </c>
    </row>
    <row r="9" spans="1:20" ht="15" customHeight="1" x14ac:dyDescent="0.25">
      <c r="A9" s="120"/>
      <c r="B9" s="19"/>
      <c r="C9" s="24"/>
      <c r="E9" s="58"/>
      <c r="F9" s="58"/>
      <c r="G9" s="58"/>
      <c r="H9" s="58"/>
      <c r="I9" s="58"/>
      <c r="J9" s="58"/>
      <c r="K9" s="58"/>
      <c r="L9" s="60"/>
      <c r="M9" s="58"/>
      <c r="N9" s="61"/>
      <c r="O9" s="58"/>
      <c r="P9" s="65"/>
      <c r="Q9" s="58"/>
      <c r="R9" s="58"/>
      <c r="S9" s="58"/>
      <c r="T9" s="99"/>
    </row>
    <row r="10" spans="1:20" ht="15" customHeight="1" x14ac:dyDescent="0.25">
      <c r="A10" s="120"/>
      <c r="B10" s="19"/>
      <c r="C10" s="36" t="s">
        <v>39</v>
      </c>
      <c r="E10" s="75"/>
      <c r="F10" s="75"/>
      <c r="G10" s="75"/>
      <c r="H10" s="75"/>
      <c r="I10" s="75"/>
      <c r="J10" s="75"/>
      <c r="K10" s="58"/>
      <c r="L10" s="62" t="str">
        <f>IF(E10="","",ROUND(AVERAGE(E10:J10)*2,0)/2)</f>
        <v/>
      </c>
      <c r="M10" s="58"/>
      <c r="N10" s="77"/>
      <c r="O10" s="58"/>
      <c r="P10" s="59" t="str">
        <f>IF(L10="","",ROUND(AVERAGE(L10,N10)*2,0)/2)</f>
        <v/>
      </c>
      <c r="Q10" s="58"/>
      <c r="R10" s="58" t="s">
        <v>46</v>
      </c>
      <c r="S10" s="58"/>
      <c r="T10" s="99"/>
    </row>
    <row r="11" spans="1:20" ht="15" customHeight="1" x14ac:dyDescent="0.25">
      <c r="A11" s="120"/>
      <c r="B11" s="19"/>
      <c r="C11" s="24"/>
      <c r="E11" s="58"/>
      <c r="F11" s="58"/>
      <c r="G11" s="58"/>
      <c r="H11" s="58"/>
      <c r="I11" s="58"/>
      <c r="J11" s="58"/>
      <c r="K11" s="58"/>
      <c r="L11" s="60"/>
      <c r="M11" s="58"/>
      <c r="N11" s="61"/>
      <c r="O11" s="58"/>
      <c r="P11" s="65"/>
      <c r="Q11" s="58"/>
      <c r="R11" s="58"/>
      <c r="S11" s="58"/>
      <c r="T11" s="99"/>
    </row>
    <row r="12" spans="1:20" ht="15" customHeight="1" x14ac:dyDescent="0.25">
      <c r="A12" s="120"/>
      <c r="B12" s="19"/>
      <c r="C12" s="36" t="s">
        <v>40</v>
      </c>
      <c r="E12" s="75"/>
      <c r="F12" s="75"/>
      <c r="G12" s="75"/>
      <c r="H12" s="75"/>
      <c r="I12" s="75"/>
      <c r="J12" s="75"/>
      <c r="K12" s="58"/>
      <c r="L12" s="62" t="str">
        <f>IF(E12="","",ROUND(AVERAGE(E12:J12)*2,0)/2)</f>
        <v/>
      </c>
      <c r="M12" s="58"/>
      <c r="N12" s="77"/>
      <c r="O12" s="58"/>
      <c r="P12" s="59" t="str">
        <f>IF(L12="","",ROUND(AVERAGE(L12,N12)*2,0)/2)</f>
        <v/>
      </c>
      <c r="Q12" s="58"/>
      <c r="R12" s="58" t="s">
        <v>46</v>
      </c>
      <c r="S12" s="58"/>
      <c r="T12" s="99"/>
    </row>
    <row r="13" spans="1:20" ht="15" customHeight="1" x14ac:dyDescent="0.25">
      <c r="A13" s="120"/>
      <c r="B13" s="19"/>
      <c r="C13" s="24"/>
      <c r="E13" s="58"/>
      <c r="F13" s="58"/>
      <c r="G13" s="58"/>
      <c r="H13" s="58"/>
      <c r="I13" s="58"/>
      <c r="J13" s="58"/>
      <c r="K13" s="58"/>
      <c r="L13" s="60"/>
      <c r="M13" s="58"/>
      <c r="N13" s="61"/>
      <c r="O13" s="58"/>
      <c r="P13" s="65"/>
      <c r="Q13" s="58"/>
      <c r="R13" s="58"/>
      <c r="S13" s="58"/>
      <c r="T13" s="99"/>
    </row>
    <row r="14" spans="1:20" ht="15" customHeight="1" thickBot="1" x14ac:dyDescent="0.3">
      <c r="A14" s="121"/>
      <c r="B14" s="47"/>
      <c r="C14" s="48" t="s">
        <v>41</v>
      </c>
      <c r="D14" s="11"/>
      <c r="E14" s="76"/>
      <c r="F14" s="76"/>
      <c r="G14" s="76"/>
      <c r="H14" s="76"/>
      <c r="I14" s="63"/>
      <c r="J14" s="66"/>
      <c r="K14" s="63"/>
      <c r="L14" s="64" t="str">
        <f>IF(E14="","",ROUND(AVERAGE(E14:H14)*2,0)/2)</f>
        <v/>
      </c>
      <c r="M14" s="58"/>
      <c r="N14" s="77"/>
      <c r="O14" s="58"/>
      <c r="P14" s="59" t="str">
        <f>IF(L14="","",ROUND(AVERAGE(L14,N14)*2,0)/2)</f>
        <v/>
      </c>
      <c r="Q14" s="58"/>
      <c r="R14" s="58" t="s">
        <v>46</v>
      </c>
      <c r="S14" s="58"/>
      <c r="T14" s="99"/>
    </row>
    <row r="15" spans="1:20" ht="15.75" thickBot="1" x14ac:dyDescent="0.3"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65"/>
      <c r="Q15" s="58"/>
      <c r="R15" s="58"/>
      <c r="S15" s="58"/>
      <c r="T15" s="99"/>
    </row>
    <row r="16" spans="1:20" ht="15" customHeight="1" x14ac:dyDescent="0.25">
      <c r="A16" s="116" t="s">
        <v>49</v>
      </c>
      <c r="B16" s="6"/>
      <c r="C16" s="50" t="s">
        <v>47</v>
      </c>
      <c r="D16" s="8"/>
      <c r="E16" s="74"/>
      <c r="F16" s="74"/>
      <c r="G16" s="74"/>
      <c r="H16" s="74"/>
      <c r="I16" s="74"/>
      <c r="J16" s="74"/>
      <c r="K16" s="56"/>
      <c r="L16" s="57" t="str">
        <f>IF(E16="","",ROUND(AVERAGE(E16:J16)*2,0)/2)</f>
        <v/>
      </c>
      <c r="M16" s="58"/>
      <c r="N16" s="77"/>
      <c r="O16" s="58"/>
      <c r="P16" s="59" t="str">
        <f>IF(L16="","",ROUND(AVERAGE(L16,N16)*2,0)/2)</f>
        <v/>
      </c>
      <c r="Q16" s="58"/>
      <c r="R16" s="58" t="s">
        <v>46</v>
      </c>
      <c r="S16" s="58"/>
      <c r="T16" s="99"/>
    </row>
    <row r="17" spans="1:20" ht="15" customHeight="1" x14ac:dyDescent="0.25">
      <c r="A17" s="122"/>
      <c r="B17" s="19"/>
      <c r="C17" s="49"/>
      <c r="E17" s="58"/>
      <c r="F17" s="58"/>
      <c r="G17" s="58"/>
      <c r="H17" s="58"/>
      <c r="I17" s="58"/>
      <c r="J17" s="58"/>
      <c r="K17" s="58"/>
      <c r="L17" s="60"/>
      <c r="M17" s="58"/>
      <c r="N17" s="61"/>
      <c r="O17" s="58"/>
      <c r="P17" s="65"/>
      <c r="Q17" s="58"/>
      <c r="R17" s="58"/>
      <c r="S17" s="58"/>
      <c r="T17" s="99"/>
    </row>
    <row r="18" spans="1:20" ht="15" customHeight="1" thickBot="1" x14ac:dyDescent="0.3">
      <c r="A18" s="118"/>
      <c r="B18" s="12"/>
      <c r="C18" s="51" t="s">
        <v>48</v>
      </c>
      <c r="D18" s="11"/>
      <c r="E18" s="76"/>
      <c r="F18" s="76"/>
      <c r="G18" s="76"/>
      <c r="H18" s="76"/>
      <c r="I18" s="76"/>
      <c r="J18" s="76"/>
      <c r="K18" s="63"/>
      <c r="L18" s="64" t="str">
        <f>IF(E18="","",ROUND(AVERAGE(E18:J18)*2,0)/2)</f>
        <v/>
      </c>
      <c r="M18" s="58"/>
      <c r="N18" s="77"/>
      <c r="O18" s="58"/>
      <c r="P18" s="59" t="str">
        <f>IF(L18="","",ROUND(AVERAGE(L18,N18)*2,0)/2)</f>
        <v/>
      </c>
      <c r="Q18" s="58"/>
      <c r="R18" s="58" t="s">
        <v>46</v>
      </c>
      <c r="S18" s="58"/>
      <c r="T18" s="99"/>
    </row>
    <row r="19" spans="1:20" ht="15.75" thickBot="1" x14ac:dyDescent="0.3"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65"/>
      <c r="Q19" s="58"/>
      <c r="R19" s="58"/>
      <c r="S19" s="58"/>
      <c r="T19" s="99"/>
    </row>
    <row r="20" spans="1:20" x14ac:dyDescent="0.25">
      <c r="A20" s="116" t="s">
        <v>52</v>
      </c>
      <c r="B20" s="8"/>
      <c r="C20" s="46" t="s">
        <v>50</v>
      </c>
      <c r="D20" s="8"/>
      <c r="E20" s="56"/>
      <c r="F20" s="56"/>
      <c r="G20" s="74"/>
      <c r="H20" s="74"/>
      <c r="I20" s="74"/>
      <c r="J20" s="74"/>
      <c r="K20" s="56"/>
      <c r="L20" s="57" t="str">
        <f>IF(E20="","",ROUND(AVERAGE(G20:H20,I20:J20)*2,0)/2)</f>
        <v/>
      </c>
      <c r="M20" s="58"/>
      <c r="N20" s="61"/>
      <c r="O20" s="58"/>
      <c r="P20" s="59" t="str">
        <f>IF(L20="","",L20)</f>
        <v/>
      </c>
      <c r="Q20" s="58"/>
      <c r="R20" s="58" t="s">
        <v>46</v>
      </c>
      <c r="S20" s="58"/>
      <c r="T20" s="99"/>
    </row>
    <row r="21" spans="1:20" x14ac:dyDescent="0.25">
      <c r="A21" s="117"/>
      <c r="C21" s="54"/>
      <c r="E21" s="65"/>
      <c r="F21" s="58"/>
      <c r="G21" s="58"/>
      <c r="H21" s="65"/>
      <c r="I21" s="58"/>
      <c r="J21" s="58"/>
      <c r="K21" s="58"/>
      <c r="L21" s="60"/>
      <c r="M21" s="58"/>
      <c r="N21" s="61"/>
      <c r="O21" s="58"/>
      <c r="P21" s="65"/>
      <c r="Q21" s="58"/>
      <c r="R21" s="58"/>
      <c r="S21" s="58"/>
      <c r="T21" s="99"/>
    </row>
    <row r="22" spans="1:20" ht="15.75" thickBot="1" x14ac:dyDescent="0.3">
      <c r="A22" s="118"/>
      <c r="B22" s="11"/>
      <c r="C22" s="55" t="s">
        <v>51</v>
      </c>
      <c r="D22" s="11"/>
      <c r="E22" s="66"/>
      <c r="F22" s="63"/>
      <c r="G22" s="63"/>
      <c r="H22" s="66"/>
      <c r="I22" s="76"/>
      <c r="J22" s="76"/>
      <c r="K22" s="63"/>
      <c r="L22" s="64" t="str">
        <f>IF(I22="","",ROUND(AVERAGE(I22:J22)*2,0)/2)</f>
        <v/>
      </c>
      <c r="M22" s="58"/>
      <c r="N22" s="61"/>
      <c r="O22" s="58"/>
      <c r="P22" s="59" t="str">
        <f>IF(L22="","",L22)</f>
        <v/>
      </c>
      <c r="Q22" s="58"/>
      <c r="R22" s="58" t="s">
        <v>46</v>
      </c>
      <c r="S22" s="58"/>
      <c r="T22" s="99"/>
    </row>
    <row r="23" spans="1:20" ht="15.75" thickBot="1" x14ac:dyDescent="0.3"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65"/>
      <c r="Q23" s="58"/>
      <c r="R23" s="58"/>
      <c r="S23" s="58"/>
      <c r="T23" s="99"/>
    </row>
    <row r="24" spans="1:20" x14ac:dyDescent="0.25">
      <c r="A24" s="119" t="s">
        <v>53</v>
      </c>
      <c r="B24" s="6"/>
      <c r="C24" s="46" t="s">
        <v>54</v>
      </c>
      <c r="D24" s="8"/>
      <c r="E24" s="56"/>
      <c r="F24" s="56"/>
      <c r="G24" s="123"/>
      <c r="H24" s="124"/>
      <c r="I24" s="56"/>
      <c r="J24" s="56"/>
      <c r="K24" s="56"/>
      <c r="L24" s="103" t="str">
        <f>IF(G24="","",ROUND(AVERAGE(G24,G26,G28,G30)*2,0)/2)</f>
        <v/>
      </c>
      <c r="M24" s="58"/>
      <c r="N24" s="61"/>
      <c r="O24" s="58"/>
      <c r="P24" s="99" t="str">
        <f>IF(L24="","",ROUND(AVERAGE(L24,L32)*2,0)/2)</f>
        <v/>
      </c>
      <c r="Q24" s="58"/>
      <c r="R24" s="127" t="s">
        <v>46</v>
      </c>
      <c r="S24" s="58"/>
      <c r="T24" s="99"/>
    </row>
    <row r="25" spans="1:20" x14ac:dyDescent="0.25">
      <c r="A25" s="120"/>
      <c r="B25" s="19"/>
      <c r="C25" s="24"/>
      <c r="E25" s="58"/>
      <c r="F25" s="58"/>
      <c r="G25" s="58"/>
      <c r="H25" s="58"/>
      <c r="I25" s="58"/>
      <c r="J25" s="58"/>
      <c r="K25" s="58"/>
      <c r="L25" s="104"/>
      <c r="M25" s="58"/>
      <c r="N25" s="61"/>
      <c r="O25" s="58"/>
      <c r="P25" s="99"/>
      <c r="Q25" s="58"/>
      <c r="R25" s="127"/>
      <c r="S25" s="58"/>
      <c r="T25" s="99"/>
    </row>
    <row r="26" spans="1:20" x14ac:dyDescent="0.25">
      <c r="A26" s="120"/>
      <c r="B26" s="19"/>
      <c r="C26" s="36" t="s">
        <v>55</v>
      </c>
      <c r="E26" s="58"/>
      <c r="F26" s="58"/>
      <c r="G26" s="125"/>
      <c r="H26" s="126"/>
      <c r="I26" s="58"/>
      <c r="J26" s="58"/>
      <c r="K26" s="58"/>
      <c r="L26" s="104"/>
      <c r="M26" s="58"/>
      <c r="N26" s="61"/>
      <c r="O26" s="58"/>
      <c r="P26" s="99"/>
      <c r="Q26" s="58"/>
      <c r="R26" s="127"/>
      <c r="S26" s="58"/>
      <c r="T26" s="99"/>
    </row>
    <row r="27" spans="1:20" x14ac:dyDescent="0.25">
      <c r="A27" s="120"/>
      <c r="B27" s="19"/>
      <c r="C27" s="24"/>
      <c r="E27" s="58"/>
      <c r="F27" s="58"/>
      <c r="G27" s="58"/>
      <c r="H27" s="58"/>
      <c r="I27" s="58"/>
      <c r="J27" s="58"/>
      <c r="K27" s="58"/>
      <c r="L27" s="104"/>
      <c r="M27" s="58"/>
      <c r="N27" s="61"/>
      <c r="O27" s="58"/>
      <c r="P27" s="99"/>
      <c r="Q27" s="58"/>
      <c r="R27" s="127"/>
      <c r="S27" s="58"/>
      <c r="T27" s="99"/>
    </row>
    <row r="28" spans="1:20" x14ac:dyDescent="0.25">
      <c r="A28" s="120"/>
      <c r="B28" s="19"/>
      <c r="C28" s="36" t="s">
        <v>56</v>
      </c>
      <c r="E28" s="58"/>
      <c r="F28" s="58"/>
      <c r="G28" s="125"/>
      <c r="H28" s="126"/>
      <c r="I28" s="58"/>
      <c r="J28" s="58"/>
      <c r="K28" s="58"/>
      <c r="L28" s="104"/>
      <c r="M28" s="58"/>
      <c r="N28" s="61"/>
      <c r="O28" s="58"/>
      <c r="P28" s="99"/>
      <c r="Q28" s="58"/>
      <c r="R28" s="127"/>
      <c r="S28" s="58"/>
      <c r="T28" s="99"/>
    </row>
    <row r="29" spans="1:20" x14ac:dyDescent="0.25">
      <c r="A29" s="120"/>
      <c r="B29" s="19"/>
      <c r="C29" s="24"/>
      <c r="E29" s="58"/>
      <c r="F29" s="58"/>
      <c r="G29" s="58"/>
      <c r="H29" s="58"/>
      <c r="I29" s="58"/>
      <c r="J29" s="58"/>
      <c r="K29" s="58"/>
      <c r="L29" s="104"/>
      <c r="M29" s="58"/>
      <c r="N29" s="61"/>
      <c r="O29" s="58"/>
      <c r="P29" s="99"/>
      <c r="Q29" s="58"/>
      <c r="R29" s="127"/>
      <c r="S29" s="58"/>
      <c r="T29" s="99"/>
    </row>
    <row r="30" spans="1:20" x14ac:dyDescent="0.25">
      <c r="A30" s="120"/>
      <c r="B30" s="19"/>
      <c r="C30" s="36" t="s">
        <v>57</v>
      </c>
      <c r="E30" s="58"/>
      <c r="F30" s="58"/>
      <c r="G30" s="125"/>
      <c r="H30" s="126"/>
      <c r="I30" s="58"/>
      <c r="J30" s="58"/>
      <c r="K30" s="58"/>
      <c r="L30" s="105"/>
      <c r="M30" s="58"/>
      <c r="N30" s="61"/>
      <c r="O30" s="58"/>
      <c r="P30" s="99"/>
      <c r="Q30" s="58"/>
      <c r="R30" s="127"/>
      <c r="S30" s="58"/>
      <c r="T30" s="99"/>
    </row>
    <row r="31" spans="1:20" x14ac:dyDescent="0.25">
      <c r="A31" s="120"/>
      <c r="B31" s="19"/>
      <c r="C31" s="24"/>
      <c r="E31" s="58"/>
      <c r="F31" s="58"/>
      <c r="G31" s="58"/>
      <c r="H31" s="58"/>
      <c r="I31" s="58"/>
      <c r="J31" s="58"/>
      <c r="K31" s="58"/>
      <c r="L31" s="60"/>
      <c r="M31" s="58"/>
      <c r="N31" s="61"/>
      <c r="O31" s="58"/>
      <c r="P31" s="99"/>
      <c r="Q31" s="58"/>
      <c r="R31" s="127"/>
      <c r="S31" s="58"/>
      <c r="T31" s="99"/>
    </row>
    <row r="32" spans="1:20" ht="15.75" thickBot="1" x14ac:dyDescent="0.3">
      <c r="A32" s="121"/>
      <c r="B32" s="47"/>
      <c r="C32" s="48" t="s">
        <v>58</v>
      </c>
      <c r="D32" s="11"/>
      <c r="E32" s="63"/>
      <c r="F32" s="63"/>
      <c r="G32" s="63"/>
      <c r="H32" s="63"/>
      <c r="I32" s="128"/>
      <c r="J32" s="129"/>
      <c r="K32" s="63"/>
      <c r="L32" s="64" t="str">
        <f>IF(J32="","",J32)</f>
        <v/>
      </c>
      <c r="M32" s="58"/>
      <c r="N32" s="61"/>
      <c r="O32" s="58"/>
      <c r="P32" s="99"/>
      <c r="Q32" s="58"/>
      <c r="R32" s="127"/>
      <c r="S32" s="58"/>
      <c r="T32" s="99"/>
    </row>
  </sheetData>
  <sheetProtection password="E9EF" sheet="1" objects="1" scenarios="1"/>
  <mergeCells count="20">
    <mergeCell ref="C3:C4"/>
    <mergeCell ref="E3:J4"/>
    <mergeCell ref="L3:L4"/>
    <mergeCell ref="N3:N4"/>
    <mergeCell ref="T8:T32"/>
    <mergeCell ref="G24:H24"/>
    <mergeCell ref="G26:H26"/>
    <mergeCell ref="G28:H28"/>
    <mergeCell ref="G30:H30"/>
    <mergeCell ref="L24:L30"/>
    <mergeCell ref="T3:T4"/>
    <mergeCell ref="P3:P4"/>
    <mergeCell ref="R3:R4"/>
    <mergeCell ref="R24:R32"/>
    <mergeCell ref="P24:P32"/>
    <mergeCell ref="A20:A22"/>
    <mergeCell ref="A24:A32"/>
    <mergeCell ref="A8:A14"/>
    <mergeCell ref="A16:A18"/>
    <mergeCell ref="A3:A4"/>
  </mergeCells>
  <pageMargins left="0.7" right="0.7" top="0.78740157499999996" bottom="0.78740157499999996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EFZ</vt:lpstr>
      <vt:lpstr>BM</vt:lpstr>
      <vt:lpstr>BM!Druckbereich</vt:lpstr>
      <vt:lpstr>EFZ!Druckbereich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Michael Bührer</cp:lastModifiedBy>
  <cp:lastPrinted>2022-08-18T05:17:09Z</cp:lastPrinted>
  <dcterms:created xsi:type="dcterms:W3CDTF">2022-07-30T18:36:58Z</dcterms:created>
  <dcterms:modified xsi:type="dcterms:W3CDTF">2023-05-22T06:27:20Z</dcterms:modified>
</cp:coreProperties>
</file>